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32767" windowHeight="27220" activeTab="0"/>
  </bookViews>
  <sheets>
    <sheet name="Sheet1" sheetId="1" r:id="rId1"/>
    <sheet name="Sheet2" sheetId="2" r:id="rId2"/>
    <sheet name="Sheet3" sheetId="3" r:id="rId3"/>
  </sheets>
  <definedNames>
    <definedName name="Z_8335671A_9EE2_496F_A9EF_D084A3F2D059_.wvu.Cols" localSheetId="0" hidden="1">'Sheet1'!$G:$H</definedName>
    <definedName name="Z_924DC8D5_C99F_4D00_8BF9_EA98FF289C0F_.wvu.Cols" localSheetId="0" hidden="1">'Sheet1'!$G:$H</definedName>
    <definedName name="Z_FB8CC2C9_55D3_40E0_92FB_AD7EDE4352FA_.wvu.Cols" localSheetId="0" hidden="1">'Sheet1'!$G:$H</definedName>
  </definedNames>
  <calcPr fullCalcOnLoad="1"/>
</workbook>
</file>

<file path=xl/sharedStrings.xml><?xml version="1.0" encoding="utf-8"?>
<sst xmlns="http://schemas.openxmlformats.org/spreadsheetml/2006/main" count="40" uniqueCount="35">
  <si>
    <t>Sch 80 3/4"  0.698</t>
  </si>
  <si>
    <t>Sch 80 1"  0.910</t>
  </si>
  <si>
    <t>Sch 80 1 1/4"  1.227</t>
  </si>
  <si>
    <t>Sch 80 1 1/2"  1.446</t>
  </si>
  <si>
    <t>Sch 80 2"  1.881</t>
  </si>
  <si>
    <t>Sch 80 3"  2.820</t>
  </si>
  <si>
    <t>Sch 80 4"  3.737</t>
  </si>
  <si>
    <t>Sch 80 6"  5.646</t>
  </si>
  <si>
    <t>Sch40 3/4" 0.824</t>
  </si>
  <si>
    <t>Sch40 1" 1.049</t>
  </si>
  <si>
    <t>Sch40 1 1/4" 1.380</t>
  </si>
  <si>
    <t>Sch40 1 1/2" 1.610</t>
  </si>
  <si>
    <t>Sch40 4"  4.026</t>
  </si>
  <si>
    <t>Sch40 2"  2.067</t>
  </si>
  <si>
    <t>Sch40 6"  6.065</t>
  </si>
  <si>
    <t>Flow gal/min</t>
  </si>
  <si>
    <t>Length of Pipe</t>
  </si>
  <si>
    <t>Steel New C=120</t>
  </si>
  <si>
    <t>Steel used C=100</t>
  </si>
  <si>
    <t>Sch40 3"  3.068</t>
  </si>
  <si>
    <t>Loss/100 in ft</t>
  </si>
  <si>
    <t>Loss/length in ft</t>
  </si>
  <si>
    <t>Velocity in ft/sec</t>
  </si>
  <si>
    <t>Velocity Head in ft</t>
  </si>
  <si>
    <t>Pipe Material</t>
  </si>
  <si>
    <t>Friction Loss and Velocity for Flow in Various Pipe</t>
  </si>
  <si>
    <t>Instructions:  Enter Data in Green Blocks  and read data in red blocks</t>
  </si>
  <si>
    <t>PVC/Poly/PEX C=150</t>
  </si>
  <si>
    <t>SP=</t>
  </si>
  <si>
    <t>PVC Loss</t>
  </si>
  <si>
    <t>PVC Resistance</t>
  </si>
  <si>
    <t>Gav Loss</t>
  </si>
  <si>
    <t>Galv Resistance</t>
  </si>
  <si>
    <t>Pump Curve</t>
  </si>
  <si>
    <t>Class /ID of Pipe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</si>
</sst>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6"/>
      <name val="Calibri"/>
      <family val="2"/>
    </font>
    <font>
      <b/>
      <sz val="12"/>
      <color indexed="8"/>
      <name val="Calibri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3"/>
      <name val="Calibri"/>
      <family val="2"/>
    </font>
    <font>
      <b/>
      <sz val="12"/>
      <color theme="1"/>
      <name val="Calibri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55" applyAlignment="1">
      <alignment horizontal="center"/>
      <protection/>
    </xf>
    <xf numFmtId="0" fontId="2" fillId="0" borderId="0" xfId="55" applyBorder="1" applyAlignment="1">
      <alignment horizontal="center"/>
      <protection/>
    </xf>
    <xf numFmtId="0" fontId="38" fillId="16" borderId="10" xfId="0" applyFont="1" applyFill="1" applyBorder="1" applyAlignment="1">
      <alignment/>
    </xf>
    <xf numFmtId="164" fontId="36" fillId="9" borderId="10" xfId="0" applyNumberFormat="1" applyFont="1" applyFill="1" applyBorder="1" applyAlignment="1">
      <alignment horizontal="center"/>
    </xf>
    <xf numFmtId="0" fontId="38" fillId="16" borderId="10" xfId="0" applyFont="1" applyFill="1" applyBorder="1" applyAlignment="1">
      <alignment horizontal="center"/>
    </xf>
    <xf numFmtId="0" fontId="39" fillId="0" borderId="0" xfId="0" applyFont="1" applyAlignment="1">
      <alignment/>
    </xf>
    <xf numFmtId="164" fontId="0" fillId="9" borderId="10" xfId="0" applyNumberFormat="1" applyFill="1" applyBorder="1" applyAlignment="1">
      <alignment horizontal="center"/>
    </xf>
    <xf numFmtId="0" fontId="0" fillId="0" borderId="0" xfId="0" applyAlignment="1">
      <alignment wrapText="1"/>
    </xf>
    <xf numFmtId="0" fontId="22" fillId="0" borderId="0" xfId="0" applyFont="1" applyAlignment="1">
      <alignment/>
    </xf>
    <xf numFmtId="0" fontId="40" fillId="0" borderId="0" xfId="55" applyFont="1" applyAlignment="1">
      <alignment horizontal="center"/>
      <protection/>
    </xf>
    <xf numFmtId="0" fontId="22" fillId="0" borderId="0" xfId="0" applyFont="1" applyAlignment="1">
      <alignment horizontal="right"/>
    </xf>
    <xf numFmtId="0" fontId="40" fillId="0" borderId="0" xfId="55" applyFont="1" applyAlignment="1">
      <alignment horizontal="right"/>
      <protection/>
    </xf>
    <xf numFmtId="0" fontId="40" fillId="0" borderId="0" xfId="55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V18"/>
  <sheetViews>
    <sheetView tabSelected="1" zoomScalePageLayoutView="0" workbookViewId="0" topLeftCell="A1">
      <selection activeCell="K22" sqref="K22"/>
    </sheetView>
  </sheetViews>
  <sheetFormatPr defaultColWidth="11.421875" defaultRowHeight="15"/>
  <cols>
    <col min="1" max="1" width="8.8515625" style="0" customWidth="1"/>
    <col min="2" max="4" width="18.421875" style="0" customWidth="1"/>
    <col min="5" max="5" width="19.00390625" style="0" customWidth="1"/>
    <col min="6" max="6" width="8.8515625" style="0" customWidth="1"/>
    <col min="7" max="8" width="9.140625" style="0" hidden="1" customWidth="1"/>
    <col min="9" max="18" width="8.8515625" style="0" customWidth="1"/>
    <col min="19" max="19" width="18.421875" style="10" customWidth="1"/>
    <col min="20" max="20" width="8.140625" style="10" customWidth="1"/>
    <col min="21" max="21" width="19.421875" style="10" customWidth="1"/>
    <col min="22" max="22" width="4.7109375" style="10" customWidth="1"/>
    <col min="23" max="23" width="9.140625" style="10" customWidth="1"/>
    <col min="24" max="16384" width="8.8515625" style="0" customWidth="1"/>
  </cols>
  <sheetData>
    <row r="1" spans="2:4" ht="15.75">
      <c r="B1" s="7" t="s">
        <v>25</v>
      </c>
      <c r="C1" s="7"/>
      <c r="D1" s="7"/>
    </row>
    <row r="2" spans="19:20" ht="15">
      <c r="S2" s="11"/>
      <c r="T2" s="11"/>
    </row>
    <row r="3" spans="19:22" ht="15">
      <c r="S3" s="12" t="s">
        <v>8</v>
      </c>
      <c r="T3" s="12" t="str">
        <f>RIGHT(S3,5)</f>
        <v>0.824</v>
      </c>
      <c r="U3" s="13" t="s">
        <v>27</v>
      </c>
      <c r="V3" s="10" t="str">
        <f>RIGHT(U3,3)</f>
        <v>150</v>
      </c>
    </row>
    <row r="4" spans="2:22" ht="15.75" thickBot="1">
      <c r="B4" s="2" t="s">
        <v>15</v>
      </c>
      <c r="C4" s="3" t="s">
        <v>16</v>
      </c>
      <c r="D4" s="1" t="s">
        <v>34</v>
      </c>
      <c r="E4" s="1" t="s">
        <v>24</v>
      </c>
      <c r="S4" s="12" t="s">
        <v>9</v>
      </c>
      <c r="T4" s="12" t="str">
        <f aca="true" t="shared" si="0" ref="T4:T18">RIGHT(S4,5)</f>
        <v>1.049</v>
      </c>
      <c r="U4" s="13" t="s">
        <v>17</v>
      </c>
      <c r="V4" s="10" t="str">
        <f>RIGHT(U4,3)</f>
        <v>120</v>
      </c>
    </row>
    <row r="5" spans="2:22" ht="15.75" thickBot="1">
      <c r="B5" s="6">
        <v>30</v>
      </c>
      <c r="C5" s="6">
        <v>200</v>
      </c>
      <c r="D5" s="4" t="s">
        <v>4</v>
      </c>
      <c r="E5" s="4" t="s">
        <v>27</v>
      </c>
      <c r="G5" t="str">
        <f>RIGHT(D5,5)</f>
        <v>1.881</v>
      </c>
      <c r="H5" t="str">
        <f>RIGHT(E5,3)</f>
        <v>150</v>
      </c>
      <c r="S5" s="12" t="s">
        <v>10</v>
      </c>
      <c r="T5" s="12" t="str">
        <f t="shared" si="0"/>
        <v>1.380</v>
      </c>
      <c r="U5" s="13" t="s">
        <v>18</v>
      </c>
      <c r="V5" s="10" t="str">
        <f>RIGHT(U5,3)</f>
        <v>100</v>
      </c>
    </row>
    <row r="6" spans="19:21" ht="15">
      <c r="S6" s="12" t="s">
        <v>11</v>
      </c>
      <c r="T6" s="12" t="str">
        <f t="shared" si="0"/>
        <v>1.610</v>
      </c>
      <c r="U6" s="14"/>
    </row>
    <row r="7" spans="19:21" ht="15">
      <c r="S7" s="12" t="s">
        <v>13</v>
      </c>
      <c r="T7" s="12" t="str">
        <f t="shared" si="0"/>
        <v>2.067</v>
      </c>
      <c r="U7" s="14"/>
    </row>
    <row r="8" spans="2:21" ht="15.75" thickBot="1">
      <c r="B8" t="s">
        <v>20</v>
      </c>
      <c r="C8" t="s">
        <v>21</v>
      </c>
      <c r="D8" t="s">
        <v>22</v>
      </c>
      <c r="E8" t="s">
        <v>23</v>
      </c>
      <c r="S8" s="12" t="s">
        <v>19</v>
      </c>
      <c r="T8" s="12" t="str">
        <f t="shared" si="0"/>
        <v>3.068</v>
      </c>
      <c r="U8" s="14"/>
    </row>
    <row r="9" spans="2:21" ht="15.75" thickBot="1">
      <c r="B9" s="5">
        <f>0.2083*((100/H5)^1.85)*(B5^1.85)/(G5^4.865)</f>
        <v>2.45863053798612</v>
      </c>
      <c r="C9" s="5">
        <f>C5/100*B9</f>
        <v>4.91726107597224</v>
      </c>
      <c r="D9" s="8">
        <f>(B5/60/7.48)/(PI()*(G5/2/12)^2)</f>
        <v>3.4638846886923185</v>
      </c>
      <c r="E9" s="8">
        <f>D9^2/(2*32.2)</f>
        <v>0.18631206733784286</v>
      </c>
      <c r="S9" s="12" t="s">
        <v>12</v>
      </c>
      <c r="T9" s="12" t="str">
        <f t="shared" si="0"/>
        <v>4.026</v>
      </c>
      <c r="U9" s="14"/>
    </row>
    <row r="10" spans="19:21" ht="15">
      <c r="S10" s="12" t="s">
        <v>14</v>
      </c>
      <c r="T10" s="12" t="str">
        <f t="shared" si="0"/>
        <v>6.065</v>
      </c>
      <c r="U10" s="14"/>
    </row>
    <row r="11" spans="2:21" ht="15">
      <c r="B11" t="s">
        <v>26</v>
      </c>
      <c r="S11" s="13" t="s">
        <v>0</v>
      </c>
      <c r="T11" s="12" t="str">
        <f t="shared" si="0"/>
        <v>0.698</v>
      </c>
      <c r="U11" s="14"/>
    </row>
    <row r="12" spans="19:21" ht="15">
      <c r="S12" s="13" t="s">
        <v>1</v>
      </c>
      <c r="T12" s="12" t="str">
        <f t="shared" si="0"/>
        <v>0.910</v>
      </c>
      <c r="U12" s="14"/>
    </row>
    <row r="13" spans="19:21" ht="15">
      <c r="S13" s="13" t="s">
        <v>2</v>
      </c>
      <c r="T13" s="12" t="str">
        <f t="shared" si="0"/>
        <v>1.227</v>
      </c>
      <c r="U13" s="14"/>
    </row>
    <row r="14" spans="19:21" ht="15">
      <c r="S14" s="13" t="s">
        <v>3</v>
      </c>
      <c r="T14" s="12" t="str">
        <f t="shared" si="0"/>
        <v>1.446</v>
      </c>
      <c r="U14" s="14"/>
    </row>
    <row r="15" spans="19:21" ht="15">
      <c r="S15" s="13" t="s">
        <v>4</v>
      </c>
      <c r="T15" s="12" t="str">
        <f t="shared" si="0"/>
        <v>1.881</v>
      </c>
      <c r="U15" s="14"/>
    </row>
    <row r="16" spans="19:21" ht="15">
      <c r="S16" s="13" t="s">
        <v>5</v>
      </c>
      <c r="T16" s="12" t="str">
        <f t="shared" si="0"/>
        <v>2.820</v>
      </c>
      <c r="U16" s="14"/>
    </row>
    <row r="17" spans="19:21" ht="15">
      <c r="S17" s="13" t="s">
        <v>6</v>
      </c>
      <c r="T17" s="12" t="str">
        <f t="shared" si="0"/>
        <v>3.737</v>
      </c>
      <c r="U17" s="14"/>
    </row>
    <row r="18" spans="19:21" ht="15">
      <c r="S18" s="13" t="s">
        <v>7</v>
      </c>
      <c r="T18" s="12" t="str">
        <f t="shared" si="0"/>
        <v>5.646</v>
      </c>
      <c r="U18" s="14"/>
    </row>
  </sheetData>
  <sheetProtection/>
  <dataValidations count="2">
    <dataValidation type="list" allowBlank="1" showInputMessage="1" showErrorMessage="1" sqref="D5">
      <formula1>$S$3:$S$18</formula1>
    </dataValidation>
    <dataValidation type="list" allowBlank="1" showInputMessage="1" showErrorMessage="1" sqref="E5">
      <formula1>$U$3:$U$5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4"/>
  <sheetViews>
    <sheetView zoomScalePageLayoutView="0" workbookViewId="0" topLeftCell="A1">
      <selection activeCell="A2" sqref="A2:D11"/>
    </sheetView>
  </sheetViews>
  <sheetFormatPr defaultColWidth="11.421875" defaultRowHeight="15"/>
  <cols>
    <col min="1" max="2" width="8.8515625" style="0" customWidth="1"/>
    <col min="3" max="3" width="10.140625" style="0" customWidth="1"/>
    <col min="4" max="4" width="11.28125" style="0" customWidth="1"/>
    <col min="5" max="16384" width="8.8515625" style="0" customWidth="1"/>
  </cols>
  <sheetData>
    <row r="2" spans="2:7" s="9" customFormat="1" ht="31.5">
      <c r="B2" s="9" t="s">
        <v>33</v>
      </c>
      <c r="C2" s="9" t="s">
        <v>30</v>
      </c>
      <c r="D2" s="9" t="s">
        <v>32</v>
      </c>
      <c r="F2" s="9" t="s">
        <v>29</v>
      </c>
      <c r="G2" s="9" t="s">
        <v>31</v>
      </c>
    </row>
    <row r="3" spans="1:7" ht="15">
      <c r="A3">
        <v>0</v>
      </c>
      <c r="B3">
        <v>375</v>
      </c>
      <c r="C3">
        <f>$B$14+F3</f>
        <v>234</v>
      </c>
      <c r="D3">
        <f>$B$14+G3</f>
        <v>234</v>
      </c>
      <c r="F3">
        <v>0</v>
      </c>
      <c r="G3">
        <v>0</v>
      </c>
    </row>
    <row r="4" spans="1:7" ht="15">
      <c r="A4">
        <v>10</v>
      </c>
      <c r="B4">
        <v>378</v>
      </c>
      <c r="C4">
        <f aca="true" t="shared" si="0" ref="C4:C11">$B$14+F4</f>
        <v>235.73</v>
      </c>
      <c r="D4">
        <f aca="true" t="shared" si="1" ref="D4:D11">$B$14+G4</f>
        <v>236.6</v>
      </c>
      <c r="F4">
        <f>1.73</f>
        <v>1.73</v>
      </c>
      <c r="G4">
        <v>2.6</v>
      </c>
    </row>
    <row r="5" spans="1:7" ht="15">
      <c r="A5">
        <v>20</v>
      </c>
      <c r="B5">
        <v>375</v>
      </c>
      <c r="C5">
        <f t="shared" si="0"/>
        <v>240.2</v>
      </c>
      <c r="D5">
        <f t="shared" si="1"/>
        <v>243.4</v>
      </c>
      <c r="F5">
        <v>6.2</v>
      </c>
      <c r="G5">
        <v>9.4</v>
      </c>
    </row>
    <row r="6" spans="1:7" ht="15">
      <c r="A6">
        <v>30</v>
      </c>
      <c r="B6">
        <v>360</v>
      </c>
      <c r="C6">
        <f t="shared" si="0"/>
        <v>247.2</v>
      </c>
      <c r="D6">
        <f t="shared" si="1"/>
        <v>254</v>
      </c>
      <c r="F6">
        <v>13.2</v>
      </c>
      <c r="G6">
        <v>20</v>
      </c>
    </row>
    <row r="7" spans="1:7" ht="15">
      <c r="A7">
        <v>40</v>
      </c>
      <c r="B7">
        <v>295</v>
      </c>
      <c r="C7">
        <f t="shared" si="0"/>
        <v>256.5</v>
      </c>
      <c r="D7">
        <f t="shared" si="1"/>
        <v>268</v>
      </c>
      <c r="F7">
        <v>22.5</v>
      </c>
      <c r="G7">
        <v>34</v>
      </c>
    </row>
    <row r="8" spans="1:7" ht="15">
      <c r="A8">
        <v>50</v>
      </c>
      <c r="B8">
        <v>325</v>
      </c>
      <c r="C8">
        <f t="shared" si="0"/>
        <v>268</v>
      </c>
      <c r="D8">
        <f t="shared" si="1"/>
        <v>285.3</v>
      </c>
      <c r="F8">
        <v>34</v>
      </c>
      <c r="G8">
        <v>51.3</v>
      </c>
    </row>
    <row r="9" spans="1:7" ht="15">
      <c r="A9">
        <v>60</v>
      </c>
      <c r="B9">
        <v>310</v>
      </c>
      <c r="C9">
        <f t="shared" si="0"/>
        <v>282</v>
      </c>
      <c r="D9">
        <f t="shared" si="1"/>
        <v>306</v>
      </c>
      <c r="F9">
        <v>48</v>
      </c>
      <c r="G9">
        <v>72</v>
      </c>
    </row>
    <row r="10" spans="1:7" ht="15">
      <c r="A10">
        <v>70</v>
      </c>
      <c r="B10">
        <v>280</v>
      </c>
      <c r="C10">
        <f t="shared" si="0"/>
        <v>297</v>
      </c>
      <c r="D10">
        <f t="shared" si="1"/>
        <v>330</v>
      </c>
      <c r="F10">
        <v>63</v>
      </c>
      <c r="G10">
        <v>96</v>
      </c>
    </row>
    <row r="11" spans="1:7" ht="15">
      <c r="A11">
        <v>80</v>
      </c>
      <c r="B11">
        <v>250</v>
      </c>
      <c r="C11">
        <f t="shared" si="0"/>
        <v>315</v>
      </c>
      <c r="D11">
        <f t="shared" si="1"/>
        <v>357</v>
      </c>
      <c r="F11">
        <v>81</v>
      </c>
      <c r="G11">
        <v>123</v>
      </c>
    </row>
    <row r="14" spans="1:2" ht="15">
      <c r="A14" t="s">
        <v>28</v>
      </c>
      <c r="B14">
        <f>67+40+127</f>
        <v>234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4:D13"/>
  <sheetViews>
    <sheetView zoomScalePageLayoutView="0" workbookViewId="0" topLeftCell="A1">
      <selection activeCell="C1" sqref="C1"/>
    </sheetView>
  </sheetViews>
  <sheetFormatPr defaultColWidth="11.421875" defaultRowHeight="15"/>
  <cols>
    <col min="1" max="16384" width="8.8515625" style="0" customWidth="1"/>
  </cols>
  <sheetData>
    <row r="4" spans="2:4" ht="15">
      <c r="B4" t="s">
        <v>33</v>
      </c>
      <c r="C4" t="s">
        <v>30</v>
      </c>
      <c r="D4" t="s">
        <v>32</v>
      </c>
    </row>
    <row r="5" spans="1:4" ht="15">
      <c r="A5">
        <v>0</v>
      </c>
      <c r="B5">
        <v>375</v>
      </c>
      <c r="C5">
        <v>234</v>
      </c>
      <c r="D5">
        <v>234</v>
      </c>
    </row>
    <row r="6" spans="1:4" ht="15">
      <c r="A6">
        <v>10</v>
      </c>
      <c r="B6">
        <v>378</v>
      </c>
      <c r="C6">
        <v>235.73</v>
      </c>
      <c r="D6">
        <v>236.6</v>
      </c>
    </row>
    <row r="7" spans="1:4" ht="15">
      <c r="A7">
        <v>20</v>
      </c>
      <c r="B7">
        <v>375</v>
      </c>
      <c r="C7">
        <v>240.2</v>
      </c>
      <c r="D7">
        <v>243.4</v>
      </c>
    </row>
    <row r="8" spans="1:4" ht="15">
      <c r="A8">
        <v>30</v>
      </c>
      <c r="B8">
        <v>360</v>
      </c>
      <c r="C8">
        <v>247.2</v>
      </c>
      <c r="D8">
        <v>254</v>
      </c>
    </row>
    <row r="9" spans="1:4" ht="15">
      <c r="A9">
        <v>40</v>
      </c>
      <c r="B9">
        <v>295</v>
      </c>
      <c r="C9">
        <v>256.5</v>
      </c>
      <c r="D9">
        <v>268</v>
      </c>
    </row>
    <row r="10" spans="1:4" ht="15">
      <c r="A10">
        <v>50</v>
      </c>
      <c r="B10">
        <v>325</v>
      </c>
      <c r="C10">
        <v>268</v>
      </c>
      <c r="D10">
        <v>285.3</v>
      </c>
    </row>
    <row r="11" spans="1:4" ht="15">
      <c r="A11">
        <v>60</v>
      </c>
      <c r="B11">
        <v>310</v>
      </c>
      <c r="C11">
        <v>282</v>
      </c>
      <c r="D11">
        <v>306</v>
      </c>
    </row>
    <row r="12" spans="1:4" ht="15">
      <c r="A12">
        <v>70</v>
      </c>
      <c r="B12">
        <v>280</v>
      </c>
      <c r="C12">
        <v>297</v>
      </c>
      <c r="D12">
        <v>330</v>
      </c>
    </row>
    <row r="13" spans="1:4" ht="15">
      <c r="A13">
        <v>80</v>
      </c>
      <c r="B13">
        <v>250</v>
      </c>
      <c r="C13">
        <v>315</v>
      </c>
      <c r="D13">
        <v>357</v>
      </c>
    </row>
  </sheetData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Russ Hackmann</dc:creator>
  <cp:keywords/>
  <dc:description/>
  <cp:lastModifiedBy>Microsoft Office User</cp:lastModifiedBy>
  <dcterms:created xsi:type="dcterms:W3CDTF">2013-03-05T13:09:24Z</dcterms:created>
  <dcterms:modified xsi:type="dcterms:W3CDTF">2019-08-23T16:25:20Z</dcterms:modified>
  <cp:category/>
  <cp:version/>
  <cp:contentType/>
  <cp:contentStatus/>
</cp:coreProperties>
</file>